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witowska\Desktop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J64" i="1" l="1"/>
  <c r="J60" i="1"/>
  <c r="J56" i="1"/>
  <c r="J52" i="1"/>
  <c r="J48" i="1"/>
  <c r="J43" i="1"/>
  <c r="J39" i="1"/>
  <c r="J35" i="1"/>
  <c r="J30" i="1"/>
  <c r="J26" i="1"/>
  <c r="J22" i="1"/>
  <c r="J18" i="1"/>
  <c r="J14" i="1"/>
  <c r="J10" i="1"/>
</calcChain>
</file>

<file path=xl/sharedStrings.xml><?xml version="1.0" encoding="utf-8"?>
<sst xmlns="http://schemas.openxmlformats.org/spreadsheetml/2006/main" count="266" uniqueCount="175">
  <si>
    <t xml:space="preserve">Tabela.Kwalifikacja składowisk odpadów przyjmujących odpady komunalne z terenu województwa mazowieckiego pod kątem spełniania wymagań Dyrektywy Rady 99/31/WE  - stan na 31.12.2016 r. </t>
  </si>
  <si>
    <t>Powiat</t>
  </si>
  <si>
    <t>Lp.</t>
  </si>
  <si>
    <t xml:space="preserve">Nazwa obiektu, </t>
  </si>
  <si>
    <t>Rok uruchomienia</t>
  </si>
  <si>
    <t>uszczelnienie</t>
  </si>
  <si>
    <t>Instalacje</t>
  </si>
  <si>
    <t xml:space="preserve">Pojemność całkowita </t>
  </si>
  <si>
    <t>Ilość odpadów unieszkodliwionych w 2016 
[Mg]</t>
  </si>
  <si>
    <t>Uwagi</t>
  </si>
  <si>
    <t>właściciel,</t>
  </si>
  <si>
    <t>do zbierania odcieków</t>
  </si>
  <si>
    <t>rowy opaskowe</t>
  </si>
  <si>
    <t>do ujmowania gazu wysypiskowego</t>
  </si>
  <si>
    <t>Monitoring w roku sprawozdawczym</t>
  </si>
  <si>
    <t>[m3]</t>
  </si>
  <si>
    <t xml:space="preserve">&lt; ocena skladowiska wg Departamentu Środowiska UM WM
</t>
  </si>
  <si>
    <t xml:space="preserve"> zarządzający</t>
  </si>
  <si>
    <t xml:space="preserve">Pojemność wykorzystana </t>
  </si>
  <si>
    <t xml:space="preserve">&lt; klasa**, </t>
  </si>
  <si>
    <t>[%]</t>
  </si>
  <si>
    <t>&lt; pozwolenie zintegrowane/data uzyskania</t>
  </si>
  <si>
    <t>Wpod/Wpow/
Odciek/Gaz</t>
  </si>
  <si>
    <t xml:space="preserve"> &lt;uwagi</t>
  </si>
  <si>
    <t>Przyjmujące odpady komunalne</t>
  </si>
  <si>
    <t>ciechanowski</t>
  </si>
  <si>
    <t>1.</t>
  </si>
  <si>
    <t>Składowisko Odpadów Komunalnych w m. Wola Pawłowska</t>
  </si>
  <si>
    <t>T</t>
  </si>
  <si>
    <t>N</t>
  </si>
  <si>
    <t>Te</t>
  </si>
  <si>
    <t>T/ND/T/T</t>
  </si>
  <si>
    <t>&lt; spełnia wymogi</t>
  </si>
  <si>
    <t xml:space="preserve">&lt; klasa A </t>
  </si>
  <si>
    <t>Gmina Miejska Ciechanów</t>
  </si>
  <si>
    <t>&lt; podlega/ ma (14.11.2014)</t>
  </si>
  <si>
    <t>Przedsiębiorstwo Usług Komunalnych w Ciechanowie Sp. z o.o.,  ul. Gostkowska 83, 06-400 Ciechanów</t>
  </si>
  <si>
    <t>ważne na czas nieokreślony</t>
  </si>
  <si>
    <t>grójecki</t>
  </si>
  <si>
    <t>2.</t>
  </si>
  <si>
    <t>Komunalne składowisko odpadów w m.Warka</t>
  </si>
  <si>
    <t>1970</t>
  </si>
  <si>
    <t>nbg</t>
  </si>
  <si>
    <t>Tsb</t>
  </si>
  <si>
    <t>&lt; spełnia wymagania</t>
  </si>
  <si>
    <t>Gmina Warka</t>
  </si>
  <si>
    <t>&lt; klasa A</t>
  </si>
  <si>
    <t>Zakład Usług Komunalnych w Warce, ul. Farna 4,  05-660 Warka</t>
  </si>
  <si>
    <r>
      <t xml:space="preserve">&lt; podlega/  ma (06.10.2015) </t>
    </r>
    <r>
      <rPr>
        <b/>
        <sz val="8"/>
        <rFont val="Tahoma"/>
        <family val="2"/>
        <charset val="238"/>
      </rPr>
      <t>ważne na czas nieokreślony</t>
    </r>
  </si>
  <si>
    <t>mławski</t>
  </si>
  <si>
    <t>3.</t>
  </si>
  <si>
    <t>Składowisko odpadów stałych w m. Uniszki Cegielnia</t>
  </si>
  <si>
    <t>1967</t>
  </si>
  <si>
    <t>Novago Sp. z o.o.</t>
  </si>
  <si>
    <t xml:space="preserve">&lt; podlega/ma (04.02.2015 zm.21.12.2016)
</t>
  </si>
  <si>
    <t>Novago Sp. z o.o.
ul. Grzebskiego 10
06-500 Mława</t>
  </si>
  <si>
    <t>nowodworski</t>
  </si>
  <si>
    <t>4.</t>
  </si>
  <si>
    <t xml:space="preserve">Składowisko odpadów  w m. Jaskółowo </t>
  </si>
  <si>
    <t>Ts</t>
  </si>
  <si>
    <t>2003</t>
  </si>
  <si>
    <t>Gmina Nasielsk (wsp. Gmina Wieliszew)</t>
  </si>
  <si>
    <t xml:space="preserve">Nasielskie Budownictwo Mieszkaniowe Sp. z o.o. w Nasielsku, ul. Płońska 24b lok. 2 </t>
  </si>
  <si>
    <r>
      <t xml:space="preserve">&lt; podlega/ ma  (30.12.2014) 
</t>
    </r>
    <r>
      <rPr>
        <b/>
        <sz val="8"/>
        <rFont val="Tahoma"/>
        <family val="2"/>
        <charset val="238"/>
      </rPr>
      <t xml:space="preserve">ważne na czas nieokreślony
</t>
    </r>
  </si>
  <si>
    <t>5.</t>
  </si>
  <si>
    <t xml:space="preserve">Składowisko odpadów w m. Zakroczym </t>
  </si>
  <si>
    <t>1997</t>
  </si>
  <si>
    <t>Gmina Zakroczym</t>
  </si>
  <si>
    <t>&lt; podlega/ ma (15.09.2015)</t>
  </si>
  <si>
    <t>PG INWEST Sp. z o.o. w Kobyłce,  05-230 Kobyłka, ul. Parkowa 1E</t>
  </si>
  <si>
    <t>ważne do 15.09.2025</t>
  </si>
  <si>
    <t>ostrołęcki</t>
  </si>
  <si>
    <t>6.</t>
  </si>
  <si>
    <t>Składowisko odpadów w m. Goworki  k/Ostrołęki</t>
  </si>
  <si>
    <t>1986</t>
  </si>
  <si>
    <t>szbg</t>
  </si>
  <si>
    <t>T/T/T/T</t>
  </si>
  <si>
    <t xml:space="preserve">  </t>
  </si>
  <si>
    <t>Gmina Ostrołęka</t>
  </si>
  <si>
    <t xml:space="preserve">Ostrołęckie Towarzystwo Budownictwa Społecznego Sp.z o.o. W Ostrołęce </t>
  </si>
  <si>
    <t xml:space="preserve">&lt; podlega/  ma (10.12.2014) </t>
  </si>
  <si>
    <t>ul.B.Joselewicza 1, 07-410 Ostrołęka</t>
  </si>
  <si>
    <t>ostrowski</t>
  </si>
  <si>
    <t>7.</t>
  </si>
  <si>
    <t>Składowisko odpadów w m. Lubiejewo Stare</t>
  </si>
  <si>
    <t>1981</t>
  </si>
  <si>
    <t xml:space="preserve">&lt; spełnia wymogi </t>
  </si>
  <si>
    <t>Zakład Gospodarki Komunalnej w Ostrowi Maz.Sp. z o.o.</t>
  </si>
  <si>
    <t>&lt; podlega/  ma (17.11.2014)</t>
  </si>
  <si>
    <t>Zakład Gospodarki Komunalnej i Mieszkaniowej Sp. z o.o.  w Ostrowi Maz., ul. Bolesława Prusa 66, 07-300 Ostrów Maz.</t>
  </si>
  <si>
    <t>otwocki</t>
  </si>
  <si>
    <t>8.</t>
  </si>
  <si>
    <r>
      <t>Składowisko odpadów</t>
    </r>
    <r>
      <rPr>
        <sz val="8"/>
        <rFont val="Tahoma"/>
        <family val="2"/>
        <charset val="238"/>
      </rPr>
      <t xml:space="preserve"> k</t>
    </r>
    <r>
      <rPr>
        <b/>
        <sz val="8"/>
        <rFont val="Tahoma"/>
        <family val="2"/>
        <charset val="238"/>
      </rPr>
      <t xml:space="preserve">omunalnych w Otwocku-Świerku </t>
    </r>
  </si>
  <si>
    <t>1998</t>
  </si>
  <si>
    <t>AMEST OTWOCK Sp. z o.o.w Otwocku, ul. Johna Lennona 4</t>
  </si>
  <si>
    <t>&lt; podlega/  ma (08.12.2014)</t>
  </si>
  <si>
    <t>AMEST OTWOCK Sp. z o.o.w Otwocku, ul. Johna Lennona 4, 05-400 Otwock</t>
  </si>
  <si>
    <t>płoński</t>
  </si>
  <si>
    <t>9.</t>
  </si>
  <si>
    <t xml:space="preserve">Składowisko odpadów stałych w m. Dalanówek </t>
  </si>
  <si>
    <t>1982</t>
  </si>
  <si>
    <t xml:space="preserve">Przedsiębiorstwo Gospodarki Komunalnej w Płońsku  Sp. z o.o. </t>
  </si>
  <si>
    <t xml:space="preserve">Przedsiębiorstwo Gospodarki Komunalnej w Płońsku Sp. z o.o. </t>
  </si>
  <si>
    <t>&lt; podlega/ ma (08.12.2014)</t>
  </si>
  <si>
    <t>09-100 Płońsk, ul. Mickiewicza 4</t>
  </si>
  <si>
    <t>pruszkowski</t>
  </si>
  <si>
    <t>10.</t>
  </si>
  <si>
    <t>Składowisko Odpadów "Żbikowska Góra" m.Pruszków Gąsin [kwatera B]</t>
  </si>
  <si>
    <t>1965</t>
  </si>
  <si>
    <t xml:space="preserve">[Kwatera B (sektory S18-S20)]
</t>
  </si>
  <si>
    <t>Miasto Pruszków ul.Kraszewskiego 14/16, 05-800 Pruszków</t>
  </si>
  <si>
    <t>&lt; podlega/ ma (12.11.2014)</t>
  </si>
  <si>
    <t>Miejski Zakład Oczyszczania w Pruszkowie Sp. z o.o., ul. Bryły 6, 05-800 Pruszków</t>
  </si>
  <si>
    <t>Radom-grodzki</t>
  </si>
  <si>
    <t>11.</t>
  </si>
  <si>
    <t xml:space="preserve">Składowisko odpadów w Radomiu </t>
  </si>
  <si>
    <r>
      <t xml:space="preserve">PPUH "RADKOM"  Spółka z o.o. ,  Radom, </t>
    </r>
    <r>
      <rPr>
        <b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>ul. Witosa 76</t>
    </r>
    <r>
      <rPr>
        <b/>
        <sz val="8"/>
        <rFont val="Tahoma"/>
        <family val="2"/>
        <charset val="238"/>
      </rPr>
      <t xml:space="preserve">  </t>
    </r>
  </si>
  <si>
    <t>&lt; podlega/  ma (08.12.2014 zm.18.06.2015)</t>
  </si>
  <si>
    <t>PPUH "RADKOM"  Spółka z o.o. w Radomiu ul.Witosa 76, 26-600 Radom</t>
  </si>
  <si>
    <t>ważne do 13.07.2021</t>
  </si>
  <si>
    <t>siedlecki</t>
  </si>
  <si>
    <t>12.</t>
  </si>
  <si>
    <t>Składowisko odpadów komunalnych w m. Wola Suchożebrska</t>
  </si>
  <si>
    <t>Zakład Utylizacji Odpadów Sp z o.o. w Siedlcach</t>
  </si>
  <si>
    <t>Zakład Utylizacji Odpadów Sp z o.o. w Siedlcach, ul.Błonie 3, 08-110 Siedlce</t>
  </si>
  <si>
    <r>
      <t xml:space="preserve">&lt; podlega/ ma (08.12.2014)
</t>
    </r>
    <r>
      <rPr>
        <b/>
        <sz val="8"/>
        <rFont val="Tahoma"/>
        <family val="2"/>
        <charset val="238"/>
      </rPr>
      <t>ważne na czas nieokreślony</t>
    </r>
    <r>
      <rPr>
        <sz val="8"/>
        <rFont val="Tahoma"/>
        <family val="2"/>
        <charset val="238"/>
      </rPr>
      <t xml:space="preserve"> - na kwaterę nr 2</t>
    </r>
  </si>
  <si>
    <t>sierpecki</t>
  </si>
  <si>
    <t>13.</t>
  </si>
  <si>
    <t>Składowisko Odpadów Komunalnych w m. Rachocin [kwatera II]</t>
  </si>
  <si>
    <t>1996</t>
  </si>
  <si>
    <t>Tp</t>
  </si>
  <si>
    <t>Miasto Sierpc</t>
  </si>
  <si>
    <t>Zakład Gospodarki Komunalnej i Mieszkaniowej w Sierpcu Sp. Z o.o., ul. Traugutta 32, 09-200 Sierpc</t>
  </si>
  <si>
    <r>
      <t xml:space="preserve">&lt; </t>
    </r>
    <r>
      <rPr>
        <sz val="8"/>
        <rFont val="Tahoma"/>
        <family val="2"/>
        <charset val="238"/>
      </rPr>
      <t xml:space="preserve">podlega/ ma (14.11.2014) 
</t>
    </r>
    <r>
      <rPr>
        <b/>
        <sz val="8"/>
        <rFont val="Tahoma"/>
        <family val="2"/>
        <charset val="238"/>
      </rPr>
      <t>ważne na czas nieokreślony</t>
    </r>
  </si>
  <si>
    <t>wołomiński</t>
  </si>
  <si>
    <t>14.</t>
  </si>
  <si>
    <t>Składowisko odpadów komunalnych w m. Lipiny Stare [kwatera B]</t>
  </si>
  <si>
    <t xml:space="preserve">1973
(B nowa część) - 01.07.2006   </t>
  </si>
  <si>
    <t>Gmina Wołomin</t>
  </si>
  <si>
    <t>&lt; podlega/ ma (19.09.2016)</t>
  </si>
  <si>
    <t>Miejski Zakład Oczyszczania w Wołominie, ul. Łukasiewicza 4 05-200 Wołomin</t>
  </si>
  <si>
    <t>&lt; od 29.09.2016 PZ dla kwatery nr 2, której eksploatacja nastąpi od 2017</t>
  </si>
  <si>
    <t>Objaśnienia</t>
  </si>
  <si>
    <t>T - tak</t>
  </si>
  <si>
    <t>N - nie</t>
  </si>
  <si>
    <t>ND - nie dotyczy</t>
  </si>
  <si>
    <t>Uszczelnienie:</t>
  </si>
  <si>
    <t>nbg - naturalna bariera geologiczna</t>
  </si>
  <si>
    <t>szbg - sztuczna bariera geologiczna</t>
  </si>
  <si>
    <t>Instalacja do ujmowania gazu:</t>
  </si>
  <si>
    <t>e - wykorzystanie energii</t>
  </si>
  <si>
    <t>p - spalanie w pochodni</t>
  </si>
  <si>
    <t>sb - studnie z biofiltrem</t>
  </si>
  <si>
    <t>s - studnie otwarte</t>
  </si>
  <si>
    <t>** - ocena wg kryteriów określonych przez  Ministra Środowiska:</t>
  </si>
  <si>
    <t>1) Klasy składowiska</t>
  </si>
  <si>
    <t>Klasa A – składowisko odpadów spełniające minimalne wymagania formalne (wskazane poniżej); prowadzona jest eksploatacja (deponowanie odpadów);</t>
  </si>
  <si>
    <t>Klasa B – zamknięte składowisko odpadów spełniające minimalne wymagania formalne (wskazane powyżej); prowadzona jest rekultywacja,</t>
  </si>
  <si>
    <t>Klasa C – zamknięte zrekultywowane składowisko odpadów spełniające minimalne wymagania formalne (wskazane powyżej); prowadzony jest monitoring poeksploatacyjny,</t>
  </si>
  <si>
    <t>Klasa D – zamknięte zrekultywowane składowisko odpadów spełniające minimalne wymagania formalne (wskazane powyżej); po zakończeniu monitoringu poeksploatacyjnego,</t>
  </si>
  <si>
    <t>Klasa E – obiekt niespełniający minimalnych wymagań formalnych, w trakcie eksploatacji (deponowania odpadów),</t>
  </si>
  <si>
    <t>Klasa F – obiekt niespełniający minimalnych wymagań formalnych, w trakcie rekultywacji,</t>
  </si>
  <si>
    <t>Klasa G – obiekt niespełniający minimalnych wymagań formalnych, zrekultywowany,</t>
  </si>
  <si>
    <r>
      <t xml:space="preserve">2) </t>
    </r>
    <r>
      <rPr>
        <b/>
        <sz val="8.5"/>
        <rFont val="Arial"/>
        <family val="2"/>
        <charset val="238"/>
      </rPr>
      <t>Minimalne kryteria formalne uznania obiektu za składowisko odpadów:</t>
    </r>
  </si>
  <si>
    <t>Dla składowisk odpadów, które zostały oddane do eksploatacji przed dniem 1 października 2001 r.:</t>
  </si>
  <si>
    <t>a)     co najmniej jeden z następujących dokumentów:</t>
  </si>
  <si>
    <t>Ø      decyzja lokalizacyjna i pozwolenie na budowę,</t>
  </si>
  <si>
    <t>Ø      pozwolenie na użytkowanie,</t>
  </si>
  <si>
    <t xml:space="preserve">Ø      decyzja o dostosowaniu lub zamknięciu na podstawie art. 33 ustawy z dnia 27 lipca 2001 r. o wprowadzeniu ustawy - Prawo ochrony środowiska, ustawy o odpadach </t>
  </si>
  <si>
    <t xml:space="preserve">         oraz o zmianie niektórych ustaw (Dz. U. Nr 100, poz. 1085, z późn. zm.) wydana do dnia 31 grudnia 2003 r.</t>
  </si>
  <si>
    <t>Ø      plan zagospodarowania przestrzennego, w którym składowisko zostało ujęte,</t>
  </si>
  <si>
    <t>Ø      inny dokument dotyczący lokalizacji lub budowy składowiska</t>
  </si>
  <si>
    <t>oraz</t>
  </si>
  <si>
    <t>b) decyzja zatwierdzająca instrukcję eksploatacji składowiska,  a także zezwolenie na prowadzenie działalności w zakresie unieszkodliwiania odpadów</t>
  </si>
  <si>
    <t xml:space="preserve">Dla składowisk odpadów, które zostały oddane do eksploatacji od dnia 1 października 2001 r. – wszystkie wymagania wynikające z przepisów prawnych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</si>
</sst>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b/>
      <sz val="8"/>
      <name val="Tahom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.5"/>
      <name val="Arial"/>
      <family val="2"/>
      <charset val="238"/>
    </font>
    <font>
      <b/>
      <sz val="9"/>
      <name val="Tahoma"/>
      <family val="2"/>
      <charset val="238"/>
    </font>
    <font>
      <sz val="8.5"/>
      <color indexed="8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b/>
      <sz val="8.5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0" fontId="5" fillId="0" borderId="7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4" fontId="5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6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0" fontId="6" fillId="0" borderId="0" xfId="0" applyFont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0" xfId="0" applyNumberFormat="1" applyFont="1" applyFill="1" applyBorder="1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quotePrefix="1" applyNumberFormat="1" applyFont="1" applyBorder="1"/>
    <xf numFmtId="0" fontId="6" fillId="0" borderId="0" xfId="0" applyNumberFormat="1" applyFont="1" applyBorder="1"/>
    <xf numFmtId="0" fontId="3" fillId="0" borderId="0" xfId="0" applyFont="1"/>
    <xf numFmtId="0" fontId="0" fillId="0" borderId="0" xfId="0" applyBorder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NumberFormat="1" applyFont="1" applyBorder="1" applyAlignment="1"/>
    <xf numFmtId="0" fontId="2" fillId="0" borderId="0" xfId="0" applyFont="1" applyAlignment="1"/>
    <xf numFmtId="0" fontId="11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4" fontId="5" fillId="0" borderId="1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" fillId="3" borderId="9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89" wrapText="1"/>
    </xf>
    <xf numFmtId="0" fontId="2" fillId="2" borderId="6" xfId="0" applyFont="1" applyFill="1" applyBorder="1" applyAlignment="1">
      <alignment horizontal="center" vertical="center" textRotation="89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textRotation="9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textRotation="89" wrapText="1"/>
    </xf>
    <xf numFmtId="0" fontId="4" fillId="0" borderId="6" xfId="0" applyFont="1" applyBorder="1" applyAlignment="1">
      <alignment horizontal="center" vertical="center" textRotation="90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abSelected="1" topLeftCell="A7" workbookViewId="0">
      <selection activeCell="N16" sqref="N16"/>
    </sheetView>
  </sheetViews>
  <sheetFormatPr defaultRowHeight="15" x14ac:dyDescent="0.25"/>
  <cols>
    <col min="1" max="1" width="12" style="72" customWidth="1"/>
    <col min="2" max="2" width="5.7109375" style="83" customWidth="1"/>
    <col min="3" max="3" width="33.5703125" style="74" customWidth="1"/>
    <col min="4" max="4" width="6" style="75" customWidth="1"/>
    <col min="5" max="5" width="6.42578125" style="75" customWidth="1"/>
    <col min="6" max="6" width="7.140625" style="75" customWidth="1"/>
    <col min="7" max="7" width="6.5703125" style="20" customWidth="1"/>
    <col min="8" max="8" width="10.42578125" style="76" customWidth="1"/>
    <col min="9" max="9" width="12.140625" style="20" customWidth="1"/>
    <col min="10" max="10" width="13.28515625" style="76" customWidth="1"/>
    <col min="11" max="11" width="10.5703125" style="72" customWidth="1"/>
    <col min="12" max="12" width="22.85546875" style="76" customWidth="1"/>
  </cols>
  <sheetData>
    <row r="1" spans="1:12" ht="36" customHeight="1" thickBot="1" x14ac:dyDescent="0.3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21.75" thickBot="1" x14ac:dyDescent="0.3">
      <c r="A2" s="121" t="s">
        <v>1</v>
      </c>
      <c r="B2" s="121" t="s">
        <v>2</v>
      </c>
      <c r="C2" s="1" t="s">
        <v>3</v>
      </c>
      <c r="D2" s="123" t="s">
        <v>4</v>
      </c>
      <c r="E2" s="124" t="s">
        <v>5</v>
      </c>
      <c r="F2" s="126" t="s">
        <v>6</v>
      </c>
      <c r="G2" s="126"/>
      <c r="H2" s="127"/>
      <c r="I2" s="1"/>
      <c r="J2" s="1" t="s">
        <v>7</v>
      </c>
      <c r="K2" s="123" t="s">
        <v>8</v>
      </c>
      <c r="L2" s="1" t="s">
        <v>9</v>
      </c>
    </row>
    <row r="3" spans="1:12" ht="42" x14ac:dyDescent="0.25">
      <c r="A3" s="122"/>
      <c r="B3" s="122"/>
      <c r="C3" s="2" t="s">
        <v>10</v>
      </c>
      <c r="D3" s="114"/>
      <c r="E3" s="125"/>
      <c r="F3" s="123" t="s">
        <v>11</v>
      </c>
      <c r="G3" s="124" t="s">
        <v>12</v>
      </c>
      <c r="H3" s="123" t="s">
        <v>13</v>
      </c>
      <c r="I3" s="114" t="s">
        <v>14</v>
      </c>
      <c r="J3" s="3" t="s">
        <v>15</v>
      </c>
      <c r="K3" s="128"/>
      <c r="L3" s="4" t="s">
        <v>16</v>
      </c>
    </row>
    <row r="4" spans="1:12" ht="21" x14ac:dyDescent="0.25">
      <c r="A4" s="122"/>
      <c r="B4" s="122"/>
      <c r="C4" s="2" t="s">
        <v>17</v>
      </c>
      <c r="D4" s="114"/>
      <c r="E4" s="125"/>
      <c r="F4" s="129"/>
      <c r="G4" s="130"/>
      <c r="H4" s="131"/>
      <c r="I4" s="115"/>
      <c r="J4" s="2" t="s">
        <v>18</v>
      </c>
      <c r="K4" s="128"/>
      <c r="L4" s="4" t="s">
        <v>19</v>
      </c>
    </row>
    <row r="5" spans="1:12" ht="32.25" thickBot="1" x14ac:dyDescent="0.3">
      <c r="A5" s="122"/>
      <c r="B5" s="122"/>
      <c r="C5" s="5"/>
      <c r="D5" s="114"/>
      <c r="E5" s="125"/>
      <c r="F5" s="129"/>
      <c r="G5" s="130"/>
      <c r="H5" s="131"/>
      <c r="I5" s="115"/>
      <c r="J5" s="2" t="s">
        <v>20</v>
      </c>
      <c r="K5" s="128"/>
      <c r="L5" s="4" t="s">
        <v>21</v>
      </c>
    </row>
    <row r="6" spans="1:12" ht="21.75" thickBot="1" x14ac:dyDescent="0.3">
      <c r="A6" s="122"/>
      <c r="B6" s="122"/>
      <c r="C6" s="5"/>
      <c r="D6" s="114"/>
      <c r="E6" s="125"/>
      <c r="F6" s="129"/>
      <c r="G6" s="130"/>
      <c r="H6" s="131"/>
      <c r="I6" s="6" t="s">
        <v>22</v>
      </c>
      <c r="J6" s="7"/>
      <c r="K6" s="128"/>
      <c r="L6" s="4" t="s">
        <v>23</v>
      </c>
    </row>
    <row r="7" spans="1:12" ht="15.75" thickBot="1" x14ac:dyDescent="0.3">
      <c r="A7" s="116" t="s">
        <v>24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1:12" ht="15.75" thickBot="1" x14ac:dyDescent="0.3">
      <c r="A8" s="8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10">
        <v>12</v>
      </c>
    </row>
    <row r="9" spans="1:12" ht="21" x14ac:dyDescent="0.25">
      <c r="A9" s="11" t="s">
        <v>25</v>
      </c>
      <c r="B9" s="101" t="s">
        <v>26</v>
      </c>
      <c r="C9" s="12" t="s">
        <v>27</v>
      </c>
      <c r="D9" s="13">
        <v>1994</v>
      </c>
      <c r="E9" s="13" t="s">
        <v>28</v>
      </c>
      <c r="F9" s="13" t="s">
        <v>28</v>
      </c>
      <c r="G9" s="13" t="s">
        <v>29</v>
      </c>
      <c r="H9" s="14" t="s">
        <v>30</v>
      </c>
      <c r="I9" s="15" t="s">
        <v>31</v>
      </c>
      <c r="J9" s="16">
        <v>324596</v>
      </c>
      <c r="K9" s="104">
        <v>14061.47</v>
      </c>
      <c r="L9" s="17" t="s">
        <v>32</v>
      </c>
    </row>
    <row r="10" spans="1:12" x14ac:dyDescent="0.25">
      <c r="A10" s="11"/>
      <c r="B10" s="101"/>
      <c r="C10" s="18"/>
      <c r="D10" s="19"/>
      <c r="E10" s="13"/>
      <c r="F10" s="13"/>
      <c r="G10" s="13"/>
      <c r="H10" s="20"/>
      <c r="I10" s="15"/>
      <c r="J10" s="21">
        <f>264269/J9</f>
        <v>0.81414743250070853</v>
      </c>
      <c r="K10" s="104"/>
      <c r="L10" s="17" t="s">
        <v>33</v>
      </c>
    </row>
    <row r="11" spans="1:12" x14ac:dyDescent="0.25">
      <c r="A11" s="11"/>
      <c r="B11" s="101"/>
      <c r="C11" s="17" t="s">
        <v>34</v>
      </c>
      <c r="D11" s="19"/>
      <c r="E11" s="13"/>
      <c r="F11" s="13"/>
      <c r="G11" s="13"/>
      <c r="H11" s="14"/>
      <c r="I11" s="15"/>
      <c r="J11" s="22"/>
      <c r="K11" s="104"/>
      <c r="L11" s="17" t="s">
        <v>35</v>
      </c>
    </row>
    <row r="12" spans="1:12" ht="32.25" thickBot="1" x14ac:dyDescent="0.3">
      <c r="A12" s="11"/>
      <c r="B12" s="101"/>
      <c r="C12" s="17" t="s">
        <v>36</v>
      </c>
      <c r="D12" s="13"/>
      <c r="E12" s="23"/>
      <c r="F12" s="23"/>
      <c r="G12" s="23"/>
      <c r="H12" s="14"/>
      <c r="I12" s="15"/>
      <c r="J12" s="22"/>
      <c r="K12" s="106"/>
      <c r="L12" s="24" t="s">
        <v>37</v>
      </c>
    </row>
    <row r="13" spans="1:12" ht="21" x14ac:dyDescent="0.25">
      <c r="A13" s="25" t="s">
        <v>38</v>
      </c>
      <c r="B13" s="100" t="s">
        <v>39</v>
      </c>
      <c r="C13" s="26" t="s">
        <v>40</v>
      </c>
      <c r="D13" s="27" t="s">
        <v>41</v>
      </c>
      <c r="E13" s="27" t="s">
        <v>42</v>
      </c>
      <c r="F13" s="27" t="s">
        <v>28</v>
      </c>
      <c r="G13" s="27" t="s">
        <v>28</v>
      </c>
      <c r="H13" s="28" t="s">
        <v>43</v>
      </c>
      <c r="I13" s="29" t="s">
        <v>31</v>
      </c>
      <c r="J13" s="30">
        <v>1325808</v>
      </c>
      <c r="K13" s="103">
        <v>2093.81</v>
      </c>
      <c r="L13" s="31" t="s">
        <v>44</v>
      </c>
    </row>
    <row r="14" spans="1:12" x14ac:dyDescent="0.25">
      <c r="A14" s="32"/>
      <c r="B14" s="101"/>
      <c r="C14" s="17"/>
      <c r="D14" s="33"/>
      <c r="E14" s="33"/>
      <c r="F14" s="33"/>
      <c r="G14" s="33"/>
      <c r="H14" s="14"/>
      <c r="I14" s="15"/>
      <c r="J14" s="21">
        <f>912728/J13</f>
        <v>0.68843150742792325</v>
      </c>
      <c r="K14" s="107"/>
      <c r="L14" s="34"/>
    </row>
    <row r="15" spans="1:12" x14ac:dyDescent="0.25">
      <c r="A15" s="32"/>
      <c r="B15" s="101"/>
      <c r="C15" s="17" t="s">
        <v>45</v>
      </c>
      <c r="D15" s="33"/>
      <c r="E15" s="33"/>
      <c r="F15" s="33"/>
      <c r="G15" s="33"/>
      <c r="H15" s="14"/>
      <c r="I15" s="15"/>
      <c r="J15" s="22"/>
      <c r="K15" s="107"/>
      <c r="L15" s="34" t="s">
        <v>46</v>
      </c>
    </row>
    <row r="16" spans="1:12" ht="32.25" thickBot="1" x14ac:dyDescent="0.3">
      <c r="A16" s="32"/>
      <c r="B16" s="101"/>
      <c r="C16" s="17" t="s">
        <v>47</v>
      </c>
      <c r="D16" s="22"/>
      <c r="E16" s="33"/>
      <c r="F16" s="33"/>
      <c r="G16" s="33"/>
      <c r="H16" s="14"/>
      <c r="I16" s="15"/>
      <c r="J16" s="22"/>
      <c r="K16" s="107"/>
      <c r="L16" s="34" t="s">
        <v>48</v>
      </c>
    </row>
    <row r="17" spans="1:12" ht="21" x14ac:dyDescent="0.25">
      <c r="A17" s="25" t="s">
        <v>49</v>
      </c>
      <c r="B17" s="100" t="s">
        <v>50</v>
      </c>
      <c r="C17" s="35" t="s">
        <v>51</v>
      </c>
      <c r="D17" s="36" t="s">
        <v>52</v>
      </c>
      <c r="E17" s="27" t="s">
        <v>28</v>
      </c>
      <c r="F17" s="27" t="s">
        <v>28</v>
      </c>
      <c r="G17" s="27" t="s">
        <v>28</v>
      </c>
      <c r="H17" s="28" t="s">
        <v>30</v>
      </c>
      <c r="I17" s="29" t="s">
        <v>31</v>
      </c>
      <c r="J17" s="37">
        <v>3140670</v>
      </c>
      <c r="K17" s="103">
        <v>51182.18</v>
      </c>
      <c r="L17" s="38" t="s">
        <v>32</v>
      </c>
    </row>
    <row r="18" spans="1:12" x14ac:dyDescent="0.25">
      <c r="A18" s="39"/>
      <c r="B18" s="101"/>
      <c r="C18" s="17" t="s">
        <v>53</v>
      </c>
      <c r="D18" s="13"/>
      <c r="E18" s="33"/>
      <c r="F18" s="33"/>
      <c r="G18" s="33"/>
      <c r="H18" s="14"/>
      <c r="I18" s="15"/>
      <c r="J18" s="21">
        <f>2830520/J17</f>
        <v>0.90124718610997012</v>
      </c>
      <c r="K18" s="107"/>
      <c r="L18" s="17" t="s">
        <v>46</v>
      </c>
    </row>
    <row r="19" spans="1:12" ht="31.5" x14ac:dyDescent="0.25">
      <c r="A19" s="39"/>
      <c r="B19" s="101"/>
      <c r="C19" s="34"/>
      <c r="D19" s="40"/>
      <c r="E19" s="33"/>
      <c r="F19" s="33"/>
      <c r="G19" s="33"/>
      <c r="H19" s="14"/>
      <c r="I19" s="15"/>
      <c r="J19" s="41"/>
      <c r="K19" s="107"/>
      <c r="L19" s="17" t="s">
        <v>54</v>
      </c>
    </row>
    <row r="20" spans="1:12" ht="32.25" thickBot="1" x14ac:dyDescent="0.3">
      <c r="A20" s="42"/>
      <c r="B20" s="102"/>
      <c r="C20" s="43" t="s">
        <v>55</v>
      </c>
      <c r="D20" s="23"/>
      <c r="E20" s="44"/>
      <c r="F20" s="44"/>
      <c r="G20" s="44"/>
      <c r="H20" s="45"/>
      <c r="I20" s="46"/>
      <c r="J20" s="47"/>
      <c r="K20" s="108"/>
      <c r="L20" s="48" t="s">
        <v>37</v>
      </c>
    </row>
    <row r="21" spans="1:12" x14ac:dyDescent="0.25">
      <c r="A21" s="98" t="s">
        <v>56</v>
      </c>
      <c r="B21" s="100" t="s">
        <v>57</v>
      </c>
      <c r="C21" s="35" t="s">
        <v>58</v>
      </c>
      <c r="D21" s="27"/>
      <c r="E21" s="36" t="s">
        <v>28</v>
      </c>
      <c r="F21" s="27" t="s">
        <v>28</v>
      </c>
      <c r="G21" s="27" t="s">
        <v>29</v>
      </c>
      <c r="H21" s="49" t="s">
        <v>59</v>
      </c>
      <c r="I21" s="29" t="s">
        <v>31</v>
      </c>
      <c r="J21" s="30">
        <v>600000</v>
      </c>
      <c r="K21" s="103">
        <v>5547.15</v>
      </c>
      <c r="L21" s="31" t="s">
        <v>32</v>
      </c>
    </row>
    <row r="22" spans="1:12" x14ac:dyDescent="0.25">
      <c r="A22" s="111"/>
      <c r="B22" s="101"/>
      <c r="C22" s="18"/>
      <c r="D22" s="33" t="s">
        <v>60</v>
      </c>
      <c r="E22" s="13"/>
      <c r="F22" s="33"/>
      <c r="G22" s="33"/>
      <c r="H22" s="50"/>
      <c r="I22" s="15"/>
      <c r="J22" s="21">
        <f>38952.7/J21</f>
        <v>6.4921166666666669E-2</v>
      </c>
      <c r="K22" s="112"/>
      <c r="L22" s="34"/>
    </row>
    <row r="23" spans="1:12" x14ac:dyDescent="0.25">
      <c r="A23" s="111"/>
      <c r="B23" s="101"/>
      <c r="C23" s="51" t="s">
        <v>61</v>
      </c>
      <c r="D23" s="33"/>
      <c r="E23" s="13"/>
      <c r="F23" s="33"/>
      <c r="G23" s="33"/>
      <c r="H23" s="50"/>
      <c r="I23" s="15"/>
      <c r="J23" s="22"/>
      <c r="K23" s="112"/>
      <c r="L23" s="34" t="s">
        <v>46</v>
      </c>
    </row>
    <row r="24" spans="1:12" ht="42.75" thickBot="1" x14ac:dyDescent="0.3">
      <c r="A24" s="111"/>
      <c r="B24" s="102"/>
      <c r="C24" s="52" t="s">
        <v>62</v>
      </c>
      <c r="D24" s="47"/>
      <c r="E24" s="23"/>
      <c r="F24" s="44"/>
      <c r="G24" s="44"/>
      <c r="H24" s="53"/>
      <c r="I24" s="46"/>
      <c r="J24" s="47"/>
      <c r="K24" s="113"/>
      <c r="L24" s="54" t="s">
        <v>63</v>
      </c>
    </row>
    <row r="25" spans="1:12" x14ac:dyDescent="0.25">
      <c r="A25" s="111"/>
      <c r="B25" s="100" t="s">
        <v>64</v>
      </c>
      <c r="C25" s="35" t="s">
        <v>65</v>
      </c>
      <c r="D25" s="27" t="s">
        <v>66</v>
      </c>
      <c r="E25" s="27" t="s">
        <v>28</v>
      </c>
      <c r="F25" s="27" t="s">
        <v>28</v>
      </c>
      <c r="G25" s="55" t="s">
        <v>28</v>
      </c>
      <c r="H25" s="28" t="s">
        <v>30</v>
      </c>
      <c r="I25" s="29" t="s">
        <v>31</v>
      </c>
      <c r="J25" s="37">
        <v>1145091</v>
      </c>
      <c r="K25" s="103">
        <v>20171.705999999998</v>
      </c>
      <c r="L25" s="56" t="s">
        <v>32</v>
      </c>
    </row>
    <row r="26" spans="1:12" x14ac:dyDescent="0.25">
      <c r="A26" s="111"/>
      <c r="B26" s="101"/>
      <c r="C26" s="18" t="s">
        <v>67</v>
      </c>
      <c r="D26" s="33"/>
      <c r="E26" s="33"/>
      <c r="F26" s="33"/>
      <c r="G26" s="33"/>
      <c r="H26" s="14"/>
      <c r="I26" s="15"/>
      <c r="J26" s="21">
        <f>704034/J25</f>
        <v>0.61482799183645664</v>
      </c>
      <c r="K26" s="104"/>
      <c r="L26" s="17" t="s">
        <v>46</v>
      </c>
    </row>
    <row r="27" spans="1:12" x14ac:dyDescent="0.25">
      <c r="A27" s="111"/>
      <c r="B27" s="101"/>
      <c r="C27" s="17" t="s">
        <v>67</v>
      </c>
      <c r="D27" s="33"/>
      <c r="E27" s="33"/>
      <c r="F27" s="33"/>
      <c r="G27" s="33"/>
      <c r="H27" s="14"/>
      <c r="I27" s="15"/>
      <c r="J27" s="22"/>
      <c r="K27" s="104"/>
      <c r="L27" s="17" t="s">
        <v>68</v>
      </c>
    </row>
    <row r="28" spans="1:12" ht="21.75" thickBot="1" x14ac:dyDescent="0.3">
      <c r="A28" s="111"/>
      <c r="B28" s="102"/>
      <c r="C28" s="17" t="s">
        <v>69</v>
      </c>
      <c r="D28" s="22"/>
      <c r="E28" s="33"/>
      <c r="F28" s="33"/>
      <c r="G28" s="33"/>
      <c r="H28" s="14"/>
      <c r="I28" s="15"/>
      <c r="J28" s="22"/>
      <c r="K28" s="104"/>
      <c r="L28" s="24" t="s">
        <v>70</v>
      </c>
    </row>
    <row r="29" spans="1:12" ht="21" x14ac:dyDescent="0.25">
      <c r="A29" s="98" t="s">
        <v>71</v>
      </c>
      <c r="B29" s="100" t="s">
        <v>72</v>
      </c>
      <c r="C29" s="57" t="s">
        <v>73</v>
      </c>
      <c r="D29" s="27" t="s">
        <v>74</v>
      </c>
      <c r="E29" s="27" t="s">
        <v>75</v>
      </c>
      <c r="F29" s="27" t="s">
        <v>28</v>
      </c>
      <c r="G29" s="27" t="s">
        <v>28</v>
      </c>
      <c r="H29" s="49" t="s">
        <v>30</v>
      </c>
      <c r="I29" s="29" t="s">
        <v>76</v>
      </c>
      <c r="J29" s="30">
        <v>550000</v>
      </c>
      <c r="K29" s="58"/>
      <c r="L29" s="31" t="s">
        <v>32</v>
      </c>
    </row>
    <row r="30" spans="1:12" x14ac:dyDescent="0.25">
      <c r="A30" s="109"/>
      <c r="B30" s="101"/>
      <c r="C30" s="18"/>
      <c r="D30" s="33"/>
      <c r="E30" s="33"/>
      <c r="F30" s="33"/>
      <c r="G30" s="33"/>
      <c r="H30" s="50"/>
      <c r="I30" s="15"/>
      <c r="J30" s="21">
        <f>510119/J29</f>
        <v>0.92748909090909093</v>
      </c>
      <c r="K30" s="13"/>
      <c r="L30" s="17" t="s">
        <v>77</v>
      </c>
    </row>
    <row r="31" spans="1:12" x14ac:dyDescent="0.25">
      <c r="A31" s="109"/>
      <c r="B31" s="101"/>
      <c r="C31" s="17" t="s">
        <v>78</v>
      </c>
      <c r="D31" s="33"/>
      <c r="E31" s="33"/>
      <c r="F31" s="33"/>
      <c r="G31" s="33"/>
      <c r="H31" s="50"/>
      <c r="I31" s="15"/>
      <c r="J31" s="22"/>
      <c r="K31" s="59">
        <v>12517.36</v>
      </c>
      <c r="L31" s="17" t="s">
        <v>46</v>
      </c>
    </row>
    <row r="32" spans="1:12" ht="21" x14ac:dyDescent="0.25">
      <c r="A32" s="109"/>
      <c r="B32" s="101"/>
      <c r="C32" s="17" t="s">
        <v>79</v>
      </c>
      <c r="D32" s="22"/>
      <c r="E32" s="33"/>
      <c r="F32" s="33"/>
      <c r="G32" s="33"/>
      <c r="H32" s="50"/>
      <c r="I32" s="15"/>
      <c r="J32" s="22"/>
      <c r="K32" s="13"/>
      <c r="L32" s="17" t="s">
        <v>80</v>
      </c>
    </row>
    <row r="33" spans="1:12" ht="21.75" thickBot="1" x14ac:dyDescent="0.3">
      <c r="A33" s="110"/>
      <c r="B33" s="102"/>
      <c r="C33" s="43" t="s">
        <v>81</v>
      </c>
      <c r="D33" s="47"/>
      <c r="E33" s="44"/>
      <c r="F33" s="44"/>
      <c r="G33" s="44"/>
      <c r="H33" s="53"/>
      <c r="I33" s="46"/>
      <c r="J33" s="47"/>
      <c r="K33" s="23"/>
      <c r="L33" s="48" t="s">
        <v>37</v>
      </c>
    </row>
    <row r="34" spans="1:12" ht="21" x14ac:dyDescent="0.25">
      <c r="A34" s="60" t="s">
        <v>82</v>
      </c>
      <c r="B34" s="100" t="s">
        <v>83</v>
      </c>
      <c r="C34" s="18" t="s">
        <v>84</v>
      </c>
      <c r="D34" s="33" t="s">
        <v>85</v>
      </c>
      <c r="E34" s="33" t="s">
        <v>28</v>
      </c>
      <c r="F34" s="33" t="s">
        <v>28</v>
      </c>
      <c r="G34" s="33" t="s">
        <v>29</v>
      </c>
      <c r="H34" s="14" t="s">
        <v>59</v>
      </c>
      <c r="I34" s="29" t="s">
        <v>31</v>
      </c>
      <c r="J34" s="16">
        <v>420188</v>
      </c>
      <c r="K34" s="103">
        <v>2755.11</v>
      </c>
      <c r="L34" s="31" t="s">
        <v>86</v>
      </c>
    </row>
    <row r="35" spans="1:12" x14ac:dyDescent="0.25">
      <c r="A35" s="61"/>
      <c r="B35" s="101"/>
      <c r="C35" s="18"/>
      <c r="D35" s="33"/>
      <c r="E35" s="33"/>
      <c r="F35" s="33"/>
      <c r="G35" s="33"/>
      <c r="H35" s="14"/>
      <c r="I35" s="15"/>
      <c r="J35" s="21">
        <f>410437.4/J34</f>
        <v>0.97679467286071953</v>
      </c>
      <c r="K35" s="107"/>
      <c r="L35" s="17" t="s">
        <v>46</v>
      </c>
    </row>
    <row r="36" spans="1:12" ht="21" x14ac:dyDescent="0.25">
      <c r="A36" s="61"/>
      <c r="B36" s="101"/>
      <c r="C36" s="17" t="s">
        <v>87</v>
      </c>
      <c r="D36" s="22"/>
      <c r="E36" s="33"/>
      <c r="F36" s="33"/>
      <c r="G36" s="33"/>
      <c r="H36" s="14"/>
      <c r="I36" s="15"/>
      <c r="J36" s="22"/>
      <c r="K36" s="107"/>
      <c r="L36" s="17" t="s">
        <v>88</v>
      </c>
    </row>
    <row r="37" spans="1:12" ht="32.25" thickBot="1" x14ac:dyDescent="0.3">
      <c r="A37" s="61"/>
      <c r="B37" s="102"/>
      <c r="C37" s="17" t="s">
        <v>89</v>
      </c>
      <c r="D37" s="33"/>
      <c r="E37" s="33"/>
      <c r="F37" s="33"/>
      <c r="G37" s="33"/>
      <c r="H37" s="14"/>
      <c r="I37" s="15"/>
      <c r="J37" s="22"/>
      <c r="K37" s="107"/>
      <c r="L37" s="24" t="s">
        <v>37</v>
      </c>
    </row>
    <row r="38" spans="1:12" ht="21" x14ac:dyDescent="0.25">
      <c r="A38" s="98" t="s">
        <v>90</v>
      </c>
      <c r="B38" s="100" t="s">
        <v>91</v>
      </c>
      <c r="C38" s="26" t="s">
        <v>92</v>
      </c>
      <c r="D38" s="27" t="s">
        <v>93</v>
      </c>
      <c r="E38" s="27" t="s">
        <v>28</v>
      </c>
      <c r="F38" s="27" t="s">
        <v>28</v>
      </c>
      <c r="G38" s="27" t="s">
        <v>28</v>
      </c>
      <c r="H38" s="28" t="s">
        <v>30</v>
      </c>
      <c r="I38" s="29" t="s">
        <v>76</v>
      </c>
      <c r="J38" s="62">
        <v>2100000</v>
      </c>
      <c r="K38" s="103">
        <v>39999.980000000003</v>
      </c>
      <c r="L38" s="56" t="s">
        <v>32</v>
      </c>
    </row>
    <row r="39" spans="1:12" x14ac:dyDescent="0.25">
      <c r="A39" s="109"/>
      <c r="B39" s="101"/>
      <c r="C39" s="17"/>
      <c r="D39" s="33"/>
      <c r="E39" s="33"/>
      <c r="F39" s="33"/>
      <c r="G39" s="33"/>
      <c r="H39" s="14"/>
      <c r="I39" s="15"/>
      <c r="J39" s="21">
        <f>950269.4/J38</f>
        <v>0.45250923809523813</v>
      </c>
      <c r="K39" s="107"/>
      <c r="L39" s="17" t="s">
        <v>46</v>
      </c>
    </row>
    <row r="40" spans="1:12" ht="21" x14ac:dyDescent="0.25">
      <c r="A40" s="109"/>
      <c r="B40" s="101"/>
      <c r="C40" s="17" t="s">
        <v>94</v>
      </c>
      <c r="D40" s="33"/>
      <c r="E40" s="33"/>
      <c r="F40" s="33"/>
      <c r="G40" s="33"/>
      <c r="H40" s="14"/>
      <c r="I40" s="15"/>
      <c r="J40" s="22"/>
      <c r="K40" s="107"/>
      <c r="L40" s="17" t="s">
        <v>95</v>
      </c>
    </row>
    <row r="41" spans="1:12" ht="21.75" thickBot="1" x14ac:dyDescent="0.3">
      <c r="A41" s="110"/>
      <c r="B41" s="102"/>
      <c r="C41" s="43" t="s">
        <v>96</v>
      </c>
      <c r="D41" s="44"/>
      <c r="E41" s="44"/>
      <c r="F41" s="44"/>
      <c r="G41" s="44"/>
      <c r="H41" s="45"/>
      <c r="I41" s="46"/>
      <c r="J41" s="47"/>
      <c r="K41" s="108"/>
      <c r="L41" s="48" t="s">
        <v>37</v>
      </c>
    </row>
    <row r="42" spans="1:12" ht="21" x14ac:dyDescent="0.25">
      <c r="A42" s="98" t="s">
        <v>97</v>
      </c>
      <c r="B42" s="100" t="s">
        <v>98</v>
      </c>
      <c r="C42" s="63" t="s">
        <v>99</v>
      </c>
      <c r="D42" s="27" t="s">
        <v>100</v>
      </c>
      <c r="E42" s="27" t="s">
        <v>28</v>
      </c>
      <c r="F42" s="27" t="s">
        <v>28</v>
      </c>
      <c r="G42" s="27" t="s">
        <v>28</v>
      </c>
      <c r="H42" s="28" t="s">
        <v>30</v>
      </c>
      <c r="I42" s="29" t="s">
        <v>76</v>
      </c>
      <c r="J42" s="30">
        <v>562500</v>
      </c>
      <c r="K42" s="103">
        <v>27419.72</v>
      </c>
      <c r="L42" s="56" t="s">
        <v>32</v>
      </c>
    </row>
    <row r="43" spans="1:12" ht="21" x14ac:dyDescent="0.25">
      <c r="A43" s="99"/>
      <c r="B43" s="101"/>
      <c r="C43" s="34" t="s">
        <v>101</v>
      </c>
      <c r="D43" s="33"/>
      <c r="E43" s="33"/>
      <c r="F43" s="33"/>
      <c r="G43" s="33"/>
      <c r="H43" s="14"/>
      <c r="I43" s="15"/>
      <c r="J43" s="21">
        <f>496915/J42</f>
        <v>0.88340444444444444</v>
      </c>
      <c r="K43" s="107"/>
      <c r="L43" s="17"/>
    </row>
    <row r="44" spans="1:12" x14ac:dyDescent="0.25">
      <c r="A44" s="99"/>
      <c r="B44" s="101"/>
      <c r="C44" s="34"/>
      <c r="D44" s="13"/>
      <c r="E44" s="33"/>
      <c r="F44" s="33"/>
      <c r="G44" s="33"/>
      <c r="H44" s="14"/>
      <c r="I44" s="15"/>
      <c r="J44" s="22"/>
      <c r="K44" s="107"/>
      <c r="L44" s="17" t="s">
        <v>46</v>
      </c>
    </row>
    <row r="45" spans="1:12" ht="21" x14ac:dyDescent="0.25">
      <c r="A45" s="99"/>
      <c r="B45" s="101"/>
      <c r="C45" s="34" t="s">
        <v>102</v>
      </c>
      <c r="D45" s="33"/>
      <c r="E45" s="33"/>
      <c r="F45" s="33"/>
      <c r="G45" s="33"/>
      <c r="H45" s="14"/>
      <c r="I45" s="15"/>
      <c r="J45" s="22"/>
      <c r="K45" s="107"/>
      <c r="L45" s="17" t="s">
        <v>103</v>
      </c>
    </row>
    <row r="46" spans="1:12" ht="21.75" thickBot="1" x14ac:dyDescent="0.3">
      <c r="A46" s="105"/>
      <c r="B46" s="102"/>
      <c r="C46" s="54" t="s">
        <v>104</v>
      </c>
      <c r="D46" s="44"/>
      <c r="E46" s="44"/>
      <c r="F46" s="44"/>
      <c r="G46" s="44"/>
      <c r="H46" s="45"/>
      <c r="I46" s="46"/>
      <c r="J46" s="47"/>
      <c r="K46" s="108"/>
      <c r="L46" s="48" t="s">
        <v>37</v>
      </c>
    </row>
    <row r="47" spans="1:12" ht="21" x14ac:dyDescent="0.25">
      <c r="A47" s="98" t="s">
        <v>105</v>
      </c>
      <c r="B47" s="100" t="s">
        <v>106</v>
      </c>
      <c r="C47" s="12" t="s">
        <v>107</v>
      </c>
      <c r="D47" s="33" t="s">
        <v>108</v>
      </c>
      <c r="E47" s="33" t="s">
        <v>28</v>
      </c>
      <c r="F47" s="33" t="s">
        <v>28</v>
      </c>
      <c r="G47" s="33" t="s">
        <v>28</v>
      </c>
      <c r="H47" s="14" t="s">
        <v>30</v>
      </c>
      <c r="I47" s="15" t="s">
        <v>76</v>
      </c>
      <c r="J47" s="16">
        <v>2875700</v>
      </c>
      <c r="K47" s="103">
        <v>6818.16</v>
      </c>
      <c r="L47" s="17" t="s">
        <v>32</v>
      </c>
    </row>
    <row r="48" spans="1:12" ht="21" x14ac:dyDescent="0.25">
      <c r="A48" s="99"/>
      <c r="B48" s="101"/>
      <c r="C48" s="51" t="s">
        <v>109</v>
      </c>
      <c r="D48" s="33"/>
      <c r="E48" s="33"/>
      <c r="F48" s="33"/>
      <c r="G48" s="33"/>
      <c r="H48" s="14"/>
      <c r="I48" s="15"/>
      <c r="J48" s="21">
        <f>2771975.5/J47</f>
        <v>0.96393069513509755</v>
      </c>
      <c r="K48" s="107"/>
      <c r="L48" s="17" t="s">
        <v>46</v>
      </c>
    </row>
    <row r="49" spans="1:12" ht="21" x14ac:dyDescent="0.25">
      <c r="A49" s="99"/>
      <c r="B49" s="101"/>
      <c r="C49" s="51" t="s">
        <v>110</v>
      </c>
      <c r="D49" s="22"/>
      <c r="E49" s="33"/>
      <c r="F49" s="33"/>
      <c r="G49" s="33"/>
      <c r="H49" s="14"/>
      <c r="I49" s="15"/>
      <c r="J49" s="33"/>
      <c r="K49" s="107"/>
      <c r="L49" s="17" t="s">
        <v>111</v>
      </c>
    </row>
    <row r="50" spans="1:12" ht="21.75" thickBot="1" x14ac:dyDescent="0.3">
      <c r="A50" s="105"/>
      <c r="B50" s="102"/>
      <c r="C50" s="51" t="s">
        <v>112</v>
      </c>
      <c r="D50" s="22"/>
      <c r="E50" s="33"/>
      <c r="F50" s="33"/>
      <c r="G50" s="33"/>
      <c r="H50" s="14"/>
      <c r="I50" s="15"/>
      <c r="J50" s="22"/>
      <c r="K50" s="107"/>
      <c r="L50" s="24" t="s">
        <v>37</v>
      </c>
    </row>
    <row r="51" spans="1:12" x14ac:dyDescent="0.25">
      <c r="A51" s="98" t="s">
        <v>113</v>
      </c>
      <c r="B51" s="100" t="s">
        <v>114</v>
      </c>
      <c r="C51" s="63" t="s">
        <v>115</v>
      </c>
      <c r="D51" s="27">
        <v>1988</v>
      </c>
      <c r="E51" s="27" t="s">
        <v>28</v>
      </c>
      <c r="F51" s="27" t="s">
        <v>28</v>
      </c>
      <c r="G51" s="27" t="s">
        <v>28</v>
      </c>
      <c r="H51" s="28" t="s">
        <v>30</v>
      </c>
      <c r="I51" s="29" t="s">
        <v>76</v>
      </c>
      <c r="J51" s="30">
        <v>4000000</v>
      </c>
      <c r="K51" s="103">
        <v>96047.07</v>
      </c>
      <c r="L51" s="31" t="s">
        <v>32</v>
      </c>
    </row>
    <row r="52" spans="1:12" x14ac:dyDescent="0.25">
      <c r="A52" s="99"/>
      <c r="B52" s="101"/>
      <c r="C52" s="64"/>
      <c r="D52" s="33"/>
      <c r="E52" s="33"/>
      <c r="F52" s="33"/>
      <c r="G52" s="33"/>
      <c r="H52" s="14"/>
      <c r="I52" s="15"/>
      <c r="J52" s="21">
        <f>3081875/J51</f>
        <v>0.77046875000000004</v>
      </c>
      <c r="K52" s="104"/>
      <c r="L52" s="34" t="s">
        <v>46</v>
      </c>
    </row>
    <row r="53" spans="1:12" ht="21" x14ac:dyDescent="0.25">
      <c r="A53" s="99"/>
      <c r="B53" s="101"/>
      <c r="C53" s="34" t="s">
        <v>116</v>
      </c>
      <c r="D53" s="33"/>
      <c r="E53" s="33"/>
      <c r="F53" s="33"/>
      <c r="G53" s="33"/>
      <c r="H53" s="14"/>
      <c r="I53" s="15"/>
      <c r="J53" s="22"/>
      <c r="K53" s="104"/>
      <c r="L53" s="34" t="s">
        <v>117</v>
      </c>
    </row>
    <row r="54" spans="1:12" ht="21.75" thickBot="1" x14ac:dyDescent="0.3">
      <c r="A54" s="105"/>
      <c r="B54" s="102"/>
      <c r="C54" s="54" t="s">
        <v>118</v>
      </c>
      <c r="D54" s="47"/>
      <c r="E54" s="44"/>
      <c r="F54" s="44"/>
      <c r="G54" s="44"/>
      <c r="H54" s="65"/>
      <c r="I54" s="46"/>
      <c r="J54" s="47"/>
      <c r="K54" s="106"/>
      <c r="L54" s="17" t="s">
        <v>119</v>
      </c>
    </row>
    <row r="55" spans="1:12" ht="21" x14ac:dyDescent="0.25">
      <c r="A55" s="98" t="s">
        <v>120</v>
      </c>
      <c r="B55" s="100" t="s">
        <v>121</v>
      </c>
      <c r="C55" s="66" t="s">
        <v>122</v>
      </c>
      <c r="D55" s="33" t="s">
        <v>74</v>
      </c>
      <c r="E55" s="36" t="s">
        <v>28</v>
      </c>
      <c r="F55" s="27" t="s">
        <v>28</v>
      </c>
      <c r="G55" s="27" t="s">
        <v>28</v>
      </c>
      <c r="H55" s="14" t="s">
        <v>30</v>
      </c>
      <c r="I55" s="15" t="s">
        <v>76</v>
      </c>
      <c r="J55" s="16">
        <v>998000</v>
      </c>
      <c r="K55" s="103">
        <v>30987.9</v>
      </c>
      <c r="L55" s="31" t="s">
        <v>86</v>
      </c>
    </row>
    <row r="56" spans="1:12" x14ac:dyDescent="0.25">
      <c r="A56" s="99"/>
      <c r="B56" s="101"/>
      <c r="C56" s="34"/>
      <c r="D56" s="33"/>
      <c r="E56" s="13"/>
      <c r="F56" s="33"/>
      <c r="G56" s="33"/>
      <c r="H56" s="14"/>
      <c r="I56" s="15"/>
      <c r="J56" s="21">
        <f>560287/J55</f>
        <v>0.56140981963927861</v>
      </c>
      <c r="K56" s="104"/>
      <c r="L56" s="34"/>
    </row>
    <row r="57" spans="1:12" ht="21" x14ac:dyDescent="0.25">
      <c r="A57" s="99"/>
      <c r="B57" s="101"/>
      <c r="C57" s="34" t="s">
        <v>123</v>
      </c>
      <c r="D57" s="33"/>
      <c r="E57" s="13"/>
      <c r="F57" s="33"/>
      <c r="G57" s="33"/>
      <c r="H57" s="14"/>
      <c r="I57" s="15"/>
      <c r="J57" s="22"/>
      <c r="K57" s="104"/>
      <c r="L57" s="34" t="s">
        <v>46</v>
      </c>
    </row>
    <row r="58" spans="1:12" ht="42.75" thickBot="1" x14ac:dyDescent="0.3">
      <c r="A58" s="105"/>
      <c r="B58" s="102"/>
      <c r="C58" s="54" t="s">
        <v>124</v>
      </c>
      <c r="D58" s="33"/>
      <c r="E58" s="23"/>
      <c r="F58" s="44"/>
      <c r="G58" s="44"/>
      <c r="H58" s="14"/>
      <c r="I58" s="15"/>
      <c r="J58" s="22"/>
      <c r="K58" s="104"/>
      <c r="L58" s="34" t="s">
        <v>125</v>
      </c>
    </row>
    <row r="59" spans="1:12" ht="21" x14ac:dyDescent="0.25">
      <c r="A59" s="98" t="s">
        <v>126</v>
      </c>
      <c r="B59" s="100" t="s">
        <v>127</v>
      </c>
      <c r="C59" s="24" t="s">
        <v>128</v>
      </c>
      <c r="D59" s="27" t="s">
        <v>129</v>
      </c>
      <c r="E59" s="36" t="s">
        <v>28</v>
      </c>
      <c r="F59" s="27" t="s">
        <v>28</v>
      </c>
      <c r="G59" s="27" t="s">
        <v>28</v>
      </c>
      <c r="H59" s="67" t="s">
        <v>130</v>
      </c>
      <c r="I59" s="29" t="s">
        <v>31</v>
      </c>
      <c r="J59" s="37">
        <v>597790.4</v>
      </c>
      <c r="K59" s="103">
        <v>6511.12</v>
      </c>
      <c r="L59" s="31" t="s">
        <v>32</v>
      </c>
    </row>
    <row r="60" spans="1:12" x14ac:dyDescent="0.25">
      <c r="A60" s="99"/>
      <c r="B60" s="101"/>
      <c r="C60" s="17"/>
      <c r="D60" s="33"/>
      <c r="E60" s="13"/>
      <c r="F60" s="33"/>
      <c r="G60" s="33"/>
      <c r="H60" s="50"/>
      <c r="I60" s="15"/>
      <c r="J60" s="21">
        <f>516479.6/J59</f>
        <v>0.86398108768558335</v>
      </c>
      <c r="K60" s="104"/>
      <c r="L60" s="68"/>
    </row>
    <row r="61" spans="1:12" x14ac:dyDescent="0.25">
      <c r="A61" s="99"/>
      <c r="B61" s="101"/>
      <c r="C61" s="17" t="s">
        <v>131</v>
      </c>
      <c r="D61" s="33"/>
      <c r="E61" s="13"/>
      <c r="F61" s="33"/>
      <c r="G61" s="33"/>
      <c r="H61" s="50"/>
      <c r="I61" s="15"/>
      <c r="J61" s="22"/>
      <c r="K61" s="104"/>
      <c r="L61" s="34" t="s">
        <v>46</v>
      </c>
    </row>
    <row r="62" spans="1:12" ht="32.25" thickBot="1" x14ac:dyDescent="0.3">
      <c r="A62" s="99"/>
      <c r="B62" s="102"/>
      <c r="C62" s="17" t="s">
        <v>132</v>
      </c>
      <c r="D62" s="22"/>
      <c r="E62" s="13"/>
      <c r="F62" s="33"/>
      <c r="G62" s="33"/>
      <c r="H62" s="50"/>
      <c r="I62" s="15"/>
      <c r="J62" s="22"/>
      <c r="K62" s="104"/>
      <c r="L62" s="64" t="s">
        <v>133</v>
      </c>
    </row>
    <row r="63" spans="1:12" ht="63" x14ac:dyDescent="0.25">
      <c r="A63" s="98" t="s">
        <v>134</v>
      </c>
      <c r="B63" s="100" t="s">
        <v>135</v>
      </c>
      <c r="C63" s="66" t="s">
        <v>136</v>
      </c>
      <c r="D63" s="27" t="s">
        <v>137</v>
      </c>
      <c r="E63" s="27" t="s">
        <v>28</v>
      </c>
      <c r="F63" s="27" t="s">
        <v>28</v>
      </c>
      <c r="G63" s="27" t="s">
        <v>28</v>
      </c>
      <c r="H63" s="28" t="s">
        <v>130</v>
      </c>
      <c r="I63" s="29" t="s">
        <v>76</v>
      </c>
      <c r="J63" s="30">
        <v>230000</v>
      </c>
      <c r="K63" s="103">
        <v>3037.2</v>
      </c>
      <c r="L63" s="31" t="s">
        <v>32</v>
      </c>
    </row>
    <row r="64" spans="1:12" x14ac:dyDescent="0.25">
      <c r="A64" s="99"/>
      <c r="B64" s="101"/>
      <c r="C64" s="34" t="s">
        <v>138</v>
      </c>
      <c r="D64" s="33"/>
      <c r="E64" s="33"/>
      <c r="F64" s="33"/>
      <c r="G64" s="33"/>
      <c r="H64" s="14"/>
      <c r="I64" s="15"/>
      <c r="J64" s="21">
        <f>195000/J63</f>
        <v>0.84782608695652173</v>
      </c>
      <c r="K64" s="104"/>
      <c r="L64" s="34" t="s">
        <v>46</v>
      </c>
    </row>
    <row r="65" spans="1:12" x14ac:dyDescent="0.25">
      <c r="A65" s="99"/>
      <c r="B65" s="101"/>
      <c r="C65" s="69"/>
      <c r="D65" s="22"/>
      <c r="E65" s="33"/>
      <c r="F65" s="33"/>
      <c r="G65" s="33"/>
      <c r="H65" s="14"/>
      <c r="I65" s="15"/>
      <c r="J65" s="33"/>
      <c r="K65" s="104"/>
      <c r="L65" s="34" t="s">
        <v>139</v>
      </c>
    </row>
    <row r="66" spans="1:12" ht="32.25" thickBot="1" x14ac:dyDescent="0.3">
      <c r="A66" s="105"/>
      <c r="B66" s="102"/>
      <c r="C66" s="70" t="s">
        <v>140</v>
      </c>
      <c r="D66" s="47"/>
      <c r="E66" s="44"/>
      <c r="F66" s="44"/>
      <c r="G66" s="44"/>
      <c r="H66" s="65"/>
      <c r="I66" s="46"/>
      <c r="J66" s="47"/>
      <c r="K66" s="106"/>
      <c r="L66" s="71" t="s">
        <v>141</v>
      </c>
    </row>
    <row r="67" spans="1:12" x14ac:dyDescent="0.25">
      <c r="B67" s="73">
        <v>-6</v>
      </c>
    </row>
    <row r="68" spans="1:12" x14ac:dyDescent="0.25">
      <c r="A68" s="77" t="s">
        <v>142</v>
      </c>
      <c r="B68" s="78"/>
    </row>
    <row r="69" spans="1:12" x14ac:dyDescent="0.25">
      <c r="A69" s="78" t="s">
        <v>143</v>
      </c>
      <c r="B69" s="78"/>
      <c r="C69" s="78"/>
      <c r="D69" s="78"/>
      <c r="E69" s="78"/>
      <c r="F69" s="78"/>
      <c r="G69" s="78"/>
      <c r="H69" s="78"/>
      <c r="I69" s="79"/>
      <c r="J69" s="78"/>
      <c r="K69" s="80"/>
      <c r="L69" s="80"/>
    </row>
    <row r="70" spans="1:12" x14ac:dyDescent="0.25">
      <c r="A70" s="78" t="s">
        <v>144</v>
      </c>
      <c r="B70" s="78"/>
      <c r="C70" s="78"/>
      <c r="D70" s="73"/>
      <c r="E70" s="73"/>
      <c r="F70" s="78"/>
      <c r="G70" s="78"/>
      <c r="H70" s="78"/>
      <c r="I70" s="79"/>
      <c r="J70" s="80"/>
      <c r="K70" s="81"/>
      <c r="L70" s="82"/>
    </row>
    <row r="71" spans="1:12" x14ac:dyDescent="0.25">
      <c r="A71" s="78" t="s">
        <v>145</v>
      </c>
      <c r="B71"/>
      <c r="C71" s="78"/>
      <c r="D71" s="73"/>
      <c r="E71" s="73"/>
      <c r="F71" s="78"/>
      <c r="G71" s="78"/>
      <c r="H71" s="78"/>
      <c r="I71" s="79"/>
      <c r="J71" s="82"/>
      <c r="K71" s="78"/>
      <c r="L71" s="73"/>
    </row>
    <row r="72" spans="1:12" x14ac:dyDescent="0.25">
      <c r="A72" s="78"/>
      <c r="C72" s="78"/>
      <c r="D72" s="73"/>
      <c r="E72" s="73"/>
      <c r="F72" s="78"/>
      <c r="G72" s="78"/>
      <c r="H72" s="78"/>
      <c r="I72" s="79"/>
      <c r="J72" s="82"/>
      <c r="K72" s="78"/>
      <c r="L72" s="73"/>
    </row>
    <row r="73" spans="1:12" x14ac:dyDescent="0.25">
      <c r="A73" s="84" t="s">
        <v>146</v>
      </c>
      <c r="C73" s="78"/>
      <c r="D73" s="73"/>
      <c r="E73" s="73"/>
      <c r="F73" s="78"/>
      <c r="G73" s="78"/>
      <c r="H73" s="78"/>
      <c r="I73" s="79"/>
      <c r="J73" s="78"/>
      <c r="K73" s="85"/>
      <c r="L73" s="78"/>
    </row>
    <row r="74" spans="1:12" x14ac:dyDescent="0.25">
      <c r="A74" s="78" t="s">
        <v>147</v>
      </c>
      <c r="C74" s="78"/>
      <c r="D74" s="73"/>
      <c r="E74" s="73"/>
      <c r="F74" s="78"/>
      <c r="G74" s="78"/>
      <c r="H74" s="73"/>
      <c r="I74" s="86"/>
      <c r="J74" s="87"/>
      <c r="K74" s="87"/>
      <c r="L74" s="88"/>
    </row>
    <row r="75" spans="1:12" x14ac:dyDescent="0.25">
      <c r="A75" s="73" t="s">
        <v>148</v>
      </c>
      <c r="C75" s="78"/>
      <c r="D75" s="73"/>
      <c r="E75" s="73"/>
      <c r="F75" s="78"/>
      <c r="G75" s="78"/>
      <c r="H75" s="73"/>
      <c r="I75" s="86"/>
      <c r="J75" s="78"/>
      <c r="K75" s="73"/>
      <c r="L75" s="78"/>
    </row>
    <row r="76" spans="1:12" x14ac:dyDescent="0.25">
      <c r="A76" s="89"/>
      <c r="C76"/>
      <c r="D76" s="90"/>
      <c r="E76" s="90"/>
      <c r="F76"/>
      <c r="G76" s="91"/>
      <c r="H76"/>
      <c r="I76" s="92"/>
      <c r="J76" s="93"/>
      <c r="K76" s="93"/>
      <c r="L76" s="93"/>
    </row>
    <row r="77" spans="1:12" x14ac:dyDescent="0.25">
      <c r="A77" s="84" t="s">
        <v>149</v>
      </c>
    </row>
    <row r="78" spans="1:12" x14ac:dyDescent="0.25">
      <c r="A78" s="76" t="s">
        <v>150</v>
      </c>
    </row>
    <row r="79" spans="1:12" x14ac:dyDescent="0.25">
      <c r="A79" s="76" t="s">
        <v>151</v>
      </c>
    </row>
    <row r="80" spans="1:12" x14ac:dyDescent="0.25">
      <c r="A80" s="94" t="s">
        <v>152</v>
      </c>
    </row>
    <row r="81" spans="1:12" x14ac:dyDescent="0.25">
      <c r="A81" s="76" t="s">
        <v>153</v>
      </c>
    </row>
    <row r="83" spans="1:12" x14ac:dyDescent="0.25">
      <c r="A83" s="95" t="s">
        <v>154</v>
      </c>
    </row>
    <row r="84" spans="1:12" x14ac:dyDescent="0.25">
      <c r="A84" s="96" t="s">
        <v>155</v>
      </c>
    </row>
    <row r="85" spans="1:12" x14ac:dyDescent="0.25">
      <c r="A85" s="96" t="s">
        <v>156</v>
      </c>
    </row>
    <row r="86" spans="1:12" x14ac:dyDescent="0.25">
      <c r="A86" s="97" t="s">
        <v>157</v>
      </c>
    </row>
    <row r="87" spans="1:12" x14ac:dyDescent="0.25">
      <c r="A87" s="97" t="s">
        <v>158</v>
      </c>
    </row>
    <row r="88" spans="1:12" x14ac:dyDescent="0.25">
      <c r="A88" s="97" t="s">
        <v>159</v>
      </c>
    </row>
    <row r="89" spans="1:12" x14ac:dyDescent="0.25">
      <c r="A89" s="96" t="s">
        <v>160</v>
      </c>
    </row>
    <row r="90" spans="1:12" x14ac:dyDescent="0.25">
      <c r="A90" s="97" t="s">
        <v>161</v>
      </c>
    </row>
    <row r="91" spans="1:12" x14ac:dyDescent="0.25">
      <c r="A91" s="97" t="s">
        <v>162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</row>
    <row r="92" spans="1:12" x14ac:dyDescent="0.25">
      <c r="A92" s="97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</row>
    <row r="93" spans="1:12" x14ac:dyDescent="0.25">
      <c r="A93" s="97" t="s">
        <v>163</v>
      </c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</row>
    <row r="94" spans="1:12" x14ac:dyDescent="0.25">
      <c r="A94" s="97" t="s">
        <v>164</v>
      </c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</row>
    <row r="95" spans="1:12" x14ac:dyDescent="0.25">
      <c r="A95" s="97" t="s">
        <v>165</v>
      </c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</row>
    <row r="96" spans="1:12" x14ac:dyDescent="0.25">
      <c r="A96" s="97" t="s">
        <v>166</v>
      </c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</row>
    <row r="97" spans="1:12" x14ac:dyDescent="0.25">
      <c r="A97" s="97" t="s">
        <v>167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</row>
    <row r="98" spans="1:12" x14ac:dyDescent="0.25">
      <c r="A98" s="97" t="s">
        <v>168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</row>
    <row r="99" spans="1:12" x14ac:dyDescent="0.25">
      <c r="A99" s="97" t="s">
        <v>169</v>
      </c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</row>
    <row r="100" spans="1:12" x14ac:dyDescent="0.25">
      <c r="A100" s="97" t="s">
        <v>170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1:12" x14ac:dyDescent="0.25">
      <c r="A101" s="97" t="s">
        <v>171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1:12" x14ac:dyDescent="0.25">
      <c r="A102" s="97" t="s">
        <v>172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</row>
    <row r="103" spans="1:12" x14ac:dyDescent="0.25">
      <c r="A103" s="97" t="s">
        <v>173</v>
      </c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</row>
    <row r="104" spans="1:12" x14ac:dyDescent="0.25">
      <c r="A104" s="97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</row>
    <row r="105" spans="1:12" x14ac:dyDescent="0.25">
      <c r="A105" s="97" t="s">
        <v>174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</sheetData>
  <mergeCells count="48">
    <mergeCell ref="A1:L1"/>
    <mergeCell ref="A2:A6"/>
    <mergeCell ref="B2:B6"/>
    <mergeCell ref="D2:D6"/>
    <mergeCell ref="E2:E6"/>
    <mergeCell ref="F2:H2"/>
    <mergeCell ref="K2:K6"/>
    <mergeCell ref="F3:F6"/>
    <mergeCell ref="G3:G6"/>
    <mergeCell ref="H3:H6"/>
    <mergeCell ref="I3:I5"/>
    <mergeCell ref="A7:L7"/>
    <mergeCell ref="B9:B12"/>
    <mergeCell ref="K9:K12"/>
    <mergeCell ref="B13:B16"/>
    <mergeCell ref="K13:K16"/>
    <mergeCell ref="B17:B20"/>
    <mergeCell ref="K17:K20"/>
    <mergeCell ref="A21:A28"/>
    <mergeCell ref="B21:B24"/>
    <mergeCell ref="K21:K24"/>
    <mergeCell ref="B25:B28"/>
    <mergeCell ref="K25:K28"/>
    <mergeCell ref="A29:A33"/>
    <mergeCell ref="B29:B33"/>
    <mergeCell ref="B34:B37"/>
    <mergeCell ref="K34:K37"/>
    <mergeCell ref="A38:A41"/>
    <mergeCell ref="B38:B41"/>
    <mergeCell ref="K38:K41"/>
    <mergeCell ref="A42:A46"/>
    <mergeCell ref="B42:B46"/>
    <mergeCell ref="K42:K46"/>
    <mergeCell ref="A47:A50"/>
    <mergeCell ref="B47:B50"/>
    <mergeCell ref="K47:K50"/>
    <mergeCell ref="A51:A54"/>
    <mergeCell ref="B51:B54"/>
    <mergeCell ref="K51:K54"/>
    <mergeCell ref="A55:A58"/>
    <mergeCell ref="B55:B58"/>
    <mergeCell ref="K55:K58"/>
    <mergeCell ref="A59:A62"/>
    <mergeCell ref="B59:B62"/>
    <mergeCell ref="K59:K62"/>
    <mergeCell ref="A63:A66"/>
    <mergeCell ref="B63:B66"/>
    <mergeCell ref="K63:K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Paszkowska</dc:creator>
  <cp:lastModifiedBy>Iwona Kalinowska-Witowska</cp:lastModifiedBy>
  <dcterms:created xsi:type="dcterms:W3CDTF">2017-06-02T12:16:33Z</dcterms:created>
  <dcterms:modified xsi:type="dcterms:W3CDTF">2017-06-02T12:20:22Z</dcterms:modified>
</cp:coreProperties>
</file>